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K:\Groups\Purchasing\Adver &amp; Non Adver Bids\Cleaning\R201-26 Residence Hall Summer Cleaning 2026\R201-26 RFP\"/>
    </mc:Choice>
  </mc:AlternateContent>
  <xr:revisionPtr revIDLastSave="0" documentId="13_ncr:1_{ADA66E28-BC4C-4C14-AAFE-C847B61C3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F31" i="1"/>
  <c r="J17" i="1" l="1"/>
  <c r="I16" i="1"/>
  <c r="I15" i="1"/>
  <c r="I14" i="1"/>
  <c r="K14" i="1" s="1"/>
  <c r="F16" i="1"/>
  <c r="F15" i="1"/>
  <c r="F14" i="1"/>
  <c r="I13" i="1"/>
  <c r="K13" i="1" s="1"/>
  <c r="J21" i="1"/>
  <c r="I20" i="1"/>
  <c r="I19" i="1"/>
  <c r="K19" i="1" s="1"/>
  <c r="I18" i="1"/>
  <c r="K18" i="1" s="1"/>
  <c r="F20" i="1"/>
  <c r="F19" i="1"/>
  <c r="F18" i="1"/>
  <c r="J25" i="1"/>
  <c r="I24" i="1"/>
  <c r="I23" i="1"/>
  <c r="I25" i="1" s="1"/>
  <c r="K15" i="1" l="1"/>
  <c r="K16" i="1"/>
  <c r="F17" i="1"/>
  <c r="K20" i="1"/>
  <c r="K17" i="1"/>
  <c r="I17" i="1"/>
  <c r="F21" i="1"/>
  <c r="K21" i="1"/>
  <c r="I21" i="1"/>
  <c r="F24" i="1"/>
  <c r="K24" i="1" s="1"/>
  <c r="F23" i="1"/>
  <c r="F25" i="1" s="1"/>
  <c r="J28" i="1"/>
  <c r="I27" i="1"/>
  <c r="F27" i="1"/>
  <c r="I26" i="1"/>
  <c r="F26" i="1"/>
  <c r="F28" i="1" s="1"/>
  <c r="K27" i="1" l="1"/>
  <c r="K26" i="1"/>
  <c r="K28" i="1" s="1"/>
  <c r="K23" i="1"/>
  <c r="K25" i="1" s="1"/>
  <c r="I28" i="1"/>
  <c r="J11" i="1"/>
  <c r="I9" i="1"/>
  <c r="F10" i="1"/>
  <c r="K10" i="1" s="1"/>
  <c r="F9" i="1"/>
  <c r="J8" i="1"/>
  <c r="I7" i="1"/>
  <c r="I5" i="1"/>
  <c r="F7" i="1"/>
  <c r="F6" i="1"/>
  <c r="K6" i="1" s="1"/>
  <c r="F5" i="1"/>
  <c r="C35" i="1" l="1"/>
  <c r="F11" i="1"/>
  <c r="F8" i="1"/>
  <c r="C33" i="1" s="1"/>
  <c r="K7" i="1"/>
  <c r="K9" i="1"/>
  <c r="K11" i="1" s="1"/>
  <c r="I11" i="1"/>
  <c r="I8" i="1"/>
  <c r="C34" i="1" s="1"/>
  <c r="K5" i="1"/>
  <c r="K8" i="1" s="1"/>
  <c r="C36" i="1" l="1"/>
</calcChain>
</file>

<file path=xl/sharedStrings.xml><?xml version="1.0" encoding="utf-8"?>
<sst xmlns="http://schemas.openxmlformats.org/spreadsheetml/2006/main" count="57" uniqueCount="42">
  <si>
    <t>Building</t>
  </si>
  <si>
    <t>Sq. Footage</t>
  </si>
  <si>
    <t>Century Hall</t>
  </si>
  <si>
    <t>Hillside Hall</t>
  </si>
  <si>
    <t>Pioneer Hall</t>
  </si>
  <si>
    <t>Heritage Hall</t>
  </si>
  <si>
    <t>Total SF Bathrooms</t>
  </si>
  <si>
    <t xml:space="preserve">No. of Student Bedrooms </t>
  </si>
  <si>
    <t>Resident Apartment Bedrooms</t>
  </si>
  <si>
    <t>No of Student Bathrooms</t>
  </si>
  <si>
    <t>SF Area Each Bathroom</t>
  </si>
  <si>
    <t>Total SF</t>
  </si>
  <si>
    <t xml:space="preserve">Residence Hall Areas </t>
  </si>
  <si>
    <t xml:space="preserve">No. of Student Apartments </t>
  </si>
  <si>
    <t>February 10, 2023</t>
  </si>
  <si>
    <t>Public Space &amp; WC Total SF Area</t>
  </si>
  <si>
    <t>Public Space, WC &amp; Lounge Total SF Area</t>
  </si>
  <si>
    <t>High Mountain West Unit A</t>
  </si>
  <si>
    <t>High Mountain West Unit B</t>
  </si>
  <si>
    <t>High Mountain West Unit C</t>
  </si>
  <si>
    <t>High Mountain East Unit A</t>
  </si>
  <si>
    <t>High Mountain East Unit B</t>
  </si>
  <si>
    <t>High Mountain East Unit C</t>
  </si>
  <si>
    <t>Total SF Bedrooms/ Living Area</t>
  </si>
  <si>
    <t xml:space="preserve">SF Area Each Bedroom/Living Area </t>
  </si>
  <si>
    <t>SF Area Each/Living  Area</t>
  </si>
  <si>
    <t>High Mountain East Apartment</t>
  </si>
  <si>
    <t>Pioneer Hall RA</t>
  </si>
  <si>
    <t>Skyline Res. Director</t>
  </si>
  <si>
    <t xml:space="preserve"> Heritage Hall RA</t>
  </si>
  <si>
    <t>(1) 2 bedroom suite</t>
  </si>
  <si>
    <t>492sf living, 184sf each bedrooms</t>
  </si>
  <si>
    <t>Skyline Suites</t>
  </si>
  <si>
    <t>Total SF Apartment/Living Area</t>
  </si>
  <si>
    <t xml:space="preserve">475 (218sf each bedroom) </t>
  </si>
  <si>
    <t>72 suites with 288 beds</t>
  </si>
  <si>
    <t>Total Sq. Footage Bathrooms</t>
  </si>
  <si>
    <t>Total Sq. Footage Living Areas</t>
  </si>
  <si>
    <t>Total Sq. Footage Public Spaces</t>
  </si>
  <si>
    <t xml:space="preserve">Total Sq. Footage All </t>
  </si>
  <si>
    <t>ATTACHMENT 1 - Square Footage to be Cleaned</t>
  </si>
  <si>
    <t xml:space="preserve">William Paterson University RFP No. R201-26  Residence Hall Summer Cleaning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</si>
</sst>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5" fontId="2" fillId="0" borderId="11" xfId="2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4" fillId="0" borderId="17" xfId="0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164" fontId="4" fillId="0" borderId="13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quotePrefix="1"/>
    <xf numFmtId="0" fontId="4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quotePrefix="1" applyFont="1"/>
    <xf numFmtId="0" fontId="6" fillId="0" borderId="0" xfId="0" applyFont="1"/>
    <xf numFmtId="164" fontId="6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6"/>
  <sheetViews>
    <sheetView tabSelected="1" workbookViewId="0">
      <selection activeCell="B1" sqref="B1"/>
    </sheetView>
  </sheetViews>
  <sheetFormatPr defaultRowHeight="15" x14ac:dyDescent="0.25"/>
  <cols>
    <col min="2" max="2" width="28.5703125" customWidth="1"/>
    <col min="3" max="4" width="13.85546875" customWidth="1"/>
    <col min="5" max="5" width="19.42578125" customWidth="1"/>
    <col min="6" max="6" width="15.85546875" customWidth="1"/>
    <col min="7" max="7" width="13.42578125" customWidth="1"/>
    <col min="8" max="8" width="11.42578125" bestFit="1" customWidth="1"/>
    <col min="9" max="9" width="12.5703125" customWidth="1"/>
    <col min="10" max="10" width="16.42578125" customWidth="1"/>
    <col min="12" max="12" width="13.28515625" customWidth="1"/>
  </cols>
  <sheetData>
    <row r="1" spans="2:12" ht="27.95" customHeight="1" x14ac:dyDescent="0.3">
      <c r="B1" s="52" t="s">
        <v>41</v>
      </c>
    </row>
    <row r="2" spans="2:12" ht="27.95" customHeight="1" x14ac:dyDescent="0.3">
      <c r="B2" s="52" t="s">
        <v>40</v>
      </c>
    </row>
    <row r="3" spans="2:12" ht="19.5" thickBot="1" x14ac:dyDescent="0.35">
      <c r="B3" s="24" t="s">
        <v>12</v>
      </c>
      <c r="D3" s="30" t="s">
        <v>14</v>
      </c>
    </row>
    <row r="4" spans="2:12" ht="48.75" customHeight="1" thickBot="1" x14ac:dyDescent="0.3">
      <c r="B4" s="5" t="s">
        <v>0</v>
      </c>
      <c r="C4" s="16" t="s">
        <v>8</v>
      </c>
      <c r="D4" s="16" t="s">
        <v>7</v>
      </c>
      <c r="E4" s="16" t="s">
        <v>24</v>
      </c>
      <c r="F4" s="16" t="s">
        <v>23</v>
      </c>
      <c r="G4" s="16" t="s">
        <v>9</v>
      </c>
      <c r="H4" s="16" t="s">
        <v>10</v>
      </c>
      <c r="I4" s="16" t="s">
        <v>6</v>
      </c>
      <c r="J4" s="16" t="s">
        <v>15</v>
      </c>
      <c r="K4" s="1" t="s">
        <v>1</v>
      </c>
    </row>
    <row r="5" spans="2:12" x14ac:dyDescent="0.25">
      <c r="B5" s="6" t="s">
        <v>2</v>
      </c>
      <c r="C5" s="9"/>
      <c r="D5" s="9">
        <v>141</v>
      </c>
      <c r="E5" s="9">
        <v>194</v>
      </c>
      <c r="F5" s="12">
        <f>+D5*E5</f>
        <v>27354</v>
      </c>
      <c r="G5" s="9">
        <v>73</v>
      </c>
      <c r="H5" s="9">
        <v>115</v>
      </c>
      <c r="I5" s="12">
        <f>+H5*G5</f>
        <v>8395</v>
      </c>
      <c r="J5" s="15">
        <v>12500</v>
      </c>
      <c r="K5" s="17">
        <f>+J5+I5+F5</f>
        <v>48249</v>
      </c>
    </row>
    <row r="6" spans="2:12" x14ac:dyDescent="0.25">
      <c r="B6" s="7" t="s">
        <v>2</v>
      </c>
      <c r="C6" s="10"/>
      <c r="D6" s="10">
        <v>6</v>
      </c>
      <c r="E6" s="10">
        <v>330</v>
      </c>
      <c r="F6" s="13">
        <f>+D6*E6</f>
        <v>1980</v>
      </c>
      <c r="G6" s="10"/>
      <c r="H6" s="10"/>
      <c r="I6" s="10"/>
      <c r="J6" s="10"/>
      <c r="K6" s="18">
        <f>+J6+I6+F6</f>
        <v>1980</v>
      </c>
    </row>
    <row r="7" spans="2:12" x14ac:dyDescent="0.25">
      <c r="B7" s="7" t="s">
        <v>2</v>
      </c>
      <c r="C7" s="10">
        <v>1</v>
      </c>
      <c r="D7" s="10"/>
      <c r="E7" s="10">
        <v>194</v>
      </c>
      <c r="F7" s="13">
        <f>+E7*C7</f>
        <v>194</v>
      </c>
      <c r="G7" s="10">
        <v>1</v>
      </c>
      <c r="H7" s="10">
        <v>115</v>
      </c>
      <c r="I7" s="14">
        <f>+H7*G7</f>
        <v>115</v>
      </c>
      <c r="J7" s="10"/>
      <c r="K7" s="4">
        <f>+J7+I7+F7</f>
        <v>309</v>
      </c>
    </row>
    <row r="8" spans="2:12" ht="15.75" thickBot="1" x14ac:dyDescent="0.3">
      <c r="B8" s="20" t="s">
        <v>11</v>
      </c>
      <c r="C8" s="11"/>
      <c r="D8" s="11"/>
      <c r="E8" s="11"/>
      <c r="F8" s="21">
        <f>SUM(F5:F7)</f>
        <v>29528</v>
      </c>
      <c r="G8" s="11"/>
      <c r="H8" s="11"/>
      <c r="I8" s="21">
        <f>SUM(I5:I7)</f>
        <v>8510</v>
      </c>
      <c r="J8" s="22">
        <f>SUM(J5:J7)</f>
        <v>12500</v>
      </c>
      <c r="K8" s="23">
        <f>SUM(K5:K7)</f>
        <v>50538</v>
      </c>
      <c r="L8" s="19"/>
    </row>
    <row r="9" spans="2:12" x14ac:dyDescent="0.25">
      <c r="B9" s="6" t="s">
        <v>3</v>
      </c>
      <c r="C9" s="9"/>
      <c r="D9" s="9">
        <v>111</v>
      </c>
      <c r="E9" s="9">
        <v>194</v>
      </c>
      <c r="F9" s="12">
        <f>+D9*E9</f>
        <v>21534</v>
      </c>
      <c r="G9" s="9">
        <v>58</v>
      </c>
      <c r="H9" s="9">
        <v>115</v>
      </c>
      <c r="I9" s="12">
        <f>+H9*G9</f>
        <v>6670</v>
      </c>
      <c r="J9" s="12">
        <v>9720</v>
      </c>
      <c r="K9" s="2">
        <f>+I9+F9+J9</f>
        <v>37924</v>
      </c>
    </row>
    <row r="10" spans="2:12" x14ac:dyDescent="0.25">
      <c r="B10" s="8" t="s">
        <v>3</v>
      </c>
      <c r="C10" s="10"/>
      <c r="D10" s="10">
        <v>5</v>
      </c>
      <c r="E10" s="10">
        <v>330</v>
      </c>
      <c r="F10" s="13">
        <f>+D10*E10</f>
        <v>1650</v>
      </c>
      <c r="G10" s="10"/>
      <c r="H10" s="10"/>
      <c r="I10" s="10"/>
      <c r="J10" s="10"/>
      <c r="K10" s="3">
        <f>I10+F10</f>
        <v>1650</v>
      </c>
    </row>
    <row r="11" spans="2:12" ht="15.75" thickBot="1" x14ac:dyDescent="0.3">
      <c r="B11" s="20" t="s">
        <v>11</v>
      </c>
      <c r="C11" s="11"/>
      <c r="D11" s="11"/>
      <c r="E11" s="11"/>
      <c r="F11" s="25">
        <f>SUM(F9:F10)</f>
        <v>23184</v>
      </c>
      <c r="G11" s="11"/>
      <c r="H11" s="29"/>
      <c r="I11" s="25">
        <f>SUM(I9:I10)</f>
        <v>6670</v>
      </c>
      <c r="J11" s="25">
        <f>SUM(J9:J10)</f>
        <v>9720</v>
      </c>
      <c r="K11" s="23">
        <f>SUM(K9:K10)</f>
        <v>39574</v>
      </c>
      <c r="L11" s="19"/>
    </row>
    <row r="12" spans="2:12" ht="15.75" thickBot="1" x14ac:dyDescent="0.3">
      <c r="B12" s="36"/>
      <c r="C12" s="37"/>
      <c r="D12" s="37"/>
      <c r="E12" s="37"/>
      <c r="F12" s="38"/>
      <c r="G12" s="37"/>
      <c r="H12" s="39"/>
      <c r="I12" s="38"/>
      <c r="J12" s="38"/>
      <c r="K12" s="40"/>
      <c r="L12" s="19"/>
    </row>
    <row r="13" spans="2:12" x14ac:dyDescent="0.25">
      <c r="B13" s="33" t="s">
        <v>26</v>
      </c>
      <c r="C13" s="34">
        <v>1</v>
      </c>
      <c r="D13" s="34"/>
      <c r="E13" s="34">
        <v>1930</v>
      </c>
      <c r="F13" s="35">
        <v>1930</v>
      </c>
      <c r="G13" s="34">
        <v>1</v>
      </c>
      <c r="H13" s="34">
        <v>95</v>
      </c>
      <c r="I13" s="35">
        <f>+H13*G13</f>
        <v>95</v>
      </c>
      <c r="J13" s="35">
        <v>11180</v>
      </c>
      <c r="K13" s="4">
        <f>+J13+I13+F13</f>
        <v>13205</v>
      </c>
      <c r="L13" s="19"/>
    </row>
    <row r="14" spans="2:12" x14ac:dyDescent="0.25">
      <c r="B14" s="28" t="s">
        <v>20</v>
      </c>
      <c r="C14" s="34"/>
      <c r="D14" s="34">
        <v>52</v>
      </c>
      <c r="E14" s="10">
        <v>285</v>
      </c>
      <c r="F14" s="35">
        <f>+E14*D14</f>
        <v>14820</v>
      </c>
      <c r="G14" s="34">
        <v>26</v>
      </c>
      <c r="H14" s="10">
        <v>105</v>
      </c>
      <c r="I14" s="35">
        <f>+H14*G14</f>
        <v>2730</v>
      </c>
      <c r="J14" s="35"/>
      <c r="K14" s="4">
        <f>+I14+F14</f>
        <v>17550</v>
      </c>
      <c r="L14" s="19"/>
    </row>
    <row r="15" spans="2:12" x14ac:dyDescent="0.25">
      <c r="B15" s="28" t="s">
        <v>21</v>
      </c>
      <c r="C15" s="10"/>
      <c r="D15" s="10">
        <v>16</v>
      </c>
      <c r="E15" s="10">
        <v>212</v>
      </c>
      <c r="F15" s="32">
        <f>+E15*D15</f>
        <v>3392</v>
      </c>
      <c r="G15" s="10">
        <v>8</v>
      </c>
      <c r="H15" s="10">
        <v>105</v>
      </c>
      <c r="I15" s="32">
        <f>+H15*G15</f>
        <v>840</v>
      </c>
      <c r="J15" s="26"/>
      <c r="K15" s="3">
        <f>+J15+I15+F15</f>
        <v>4232</v>
      </c>
      <c r="L15" s="19"/>
    </row>
    <row r="16" spans="2:12" x14ac:dyDescent="0.25">
      <c r="B16" s="28" t="s">
        <v>22</v>
      </c>
      <c r="C16" s="10"/>
      <c r="D16" s="10">
        <v>24</v>
      </c>
      <c r="E16" s="10">
        <v>190</v>
      </c>
      <c r="F16" s="32">
        <f>+E16*D16</f>
        <v>4560</v>
      </c>
      <c r="G16" s="10">
        <v>12</v>
      </c>
      <c r="H16" s="10">
        <v>125</v>
      </c>
      <c r="I16" s="32">
        <f>+H16*G16</f>
        <v>1500</v>
      </c>
      <c r="J16" s="26"/>
      <c r="K16" s="3">
        <f>+J16+I16+F16</f>
        <v>6060</v>
      </c>
      <c r="L16" s="19"/>
    </row>
    <row r="17" spans="2:12" ht="15.75" thickBot="1" x14ac:dyDescent="0.3">
      <c r="B17" s="20" t="s">
        <v>11</v>
      </c>
      <c r="C17" s="11"/>
      <c r="D17" s="11"/>
      <c r="E17" s="11"/>
      <c r="F17" s="25">
        <f>SUM(F13:F16)</f>
        <v>24702</v>
      </c>
      <c r="G17" s="11"/>
      <c r="H17" s="11"/>
      <c r="I17" s="25">
        <f>SUM(I13:I16)</f>
        <v>5165</v>
      </c>
      <c r="J17" s="25">
        <f>SUM(J13:J16)</f>
        <v>11180</v>
      </c>
      <c r="K17" s="23">
        <f>SUM(K13:K16)</f>
        <v>41047</v>
      </c>
      <c r="L17" s="19"/>
    </row>
    <row r="18" spans="2:12" ht="15" customHeight="1" x14ac:dyDescent="0.25">
      <c r="B18" s="8" t="s">
        <v>17</v>
      </c>
      <c r="C18" s="10"/>
      <c r="D18" s="10">
        <v>70</v>
      </c>
      <c r="E18" s="10">
        <v>285</v>
      </c>
      <c r="F18" s="13">
        <f>+E18*D18</f>
        <v>19950</v>
      </c>
      <c r="G18" s="10">
        <v>35</v>
      </c>
      <c r="H18" s="10">
        <v>105</v>
      </c>
      <c r="I18" s="13">
        <f>+H18*G18</f>
        <v>3675</v>
      </c>
      <c r="J18" s="13">
        <v>12820</v>
      </c>
      <c r="K18" s="3">
        <f>+J18+I18+F18</f>
        <v>36445</v>
      </c>
    </row>
    <row r="19" spans="2:12" ht="15" customHeight="1" x14ac:dyDescent="0.25">
      <c r="B19" s="28" t="s">
        <v>18</v>
      </c>
      <c r="C19" s="10"/>
      <c r="D19" s="10">
        <v>16</v>
      </c>
      <c r="E19" s="10">
        <v>212</v>
      </c>
      <c r="F19" s="32">
        <f>+E19*D19</f>
        <v>3392</v>
      </c>
      <c r="G19" s="10">
        <v>8</v>
      </c>
      <c r="H19" s="10">
        <v>105</v>
      </c>
      <c r="I19" s="32">
        <f>+H19*G19</f>
        <v>840</v>
      </c>
      <c r="J19" s="26"/>
      <c r="K19" s="3">
        <f>+J19+I19+F19</f>
        <v>4232</v>
      </c>
      <c r="L19" s="19"/>
    </row>
    <row r="20" spans="2:12" ht="15" customHeight="1" x14ac:dyDescent="0.25">
      <c r="B20" s="28" t="s">
        <v>19</v>
      </c>
      <c r="C20" s="10"/>
      <c r="D20" s="10">
        <v>36</v>
      </c>
      <c r="E20" s="10">
        <v>190</v>
      </c>
      <c r="F20" s="32">
        <f>+E20*D20</f>
        <v>6840</v>
      </c>
      <c r="G20" s="10">
        <v>18</v>
      </c>
      <c r="H20" s="10">
        <v>125</v>
      </c>
      <c r="I20" s="32">
        <f>+H20*G20</f>
        <v>2250</v>
      </c>
      <c r="J20" s="26"/>
      <c r="K20" s="3">
        <f>+J20+I20+F20</f>
        <v>9090</v>
      </c>
      <c r="L20" s="19"/>
    </row>
    <row r="21" spans="2:12" ht="15.75" thickBot="1" x14ac:dyDescent="0.3">
      <c r="B21" s="20" t="s">
        <v>11</v>
      </c>
      <c r="C21" s="11"/>
      <c r="D21" s="11"/>
      <c r="E21" s="11"/>
      <c r="F21" s="25">
        <f>SUM(F18:F20)</f>
        <v>30182</v>
      </c>
      <c r="G21" s="11"/>
      <c r="H21" s="11"/>
      <c r="I21" s="25">
        <f>SUM(I18:I20)</f>
        <v>6765</v>
      </c>
      <c r="J21" s="25">
        <f>SUM(J18:J20)</f>
        <v>12820</v>
      </c>
      <c r="K21" s="23">
        <f>SUM(K18:K20)</f>
        <v>49767</v>
      </c>
      <c r="L21" s="19"/>
    </row>
    <row r="22" spans="2:12" ht="49.5" customHeight="1" thickBot="1" x14ac:dyDescent="0.3">
      <c r="B22" s="5" t="s">
        <v>0</v>
      </c>
      <c r="C22" s="16" t="s">
        <v>8</v>
      </c>
      <c r="D22" s="16" t="s">
        <v>13</v>
      </c>
      <c r="E22" s="16" t="s">
        <v>25</v>
      </c>
      <c r="F22" s="16" t="s">
        <v>33</v>
      </c>
      <c r="G22" s="16" t="s">
        <v>9</v>
      </c>
      <c r="H22" s="16" t="s">
        <v>10</v>
      </c>
      <c r="I22" s="16" t="s">
        <v>6</v>
      </c>
      <c r="J22" s="16" t="s">
        <v>16</v>
      </c>
      <c r="K22" s="1" t="s">
        <v>1</v>
      </c>
      <c r="L22" s="19"/>
    </row>
    <row r="23" spans="2:12" x14ac:dyDescent="0.25">
      <c r="B23" s="27" t="s">
        <v>4</v>
      </c>
      <c r="C23" s="9"/>
      <c r="D23" s="9">
        <v>63</v>
      </c>
      <c r="E23" s="9">
        <v>475</v>
      </c>
      <c r="F23" s="12">
        <f>+E23*D23</f>
        <v>29925</v>
      </c>
      <c r="G23" s="9">
        <v>63</v>
      </c>
      <c r="H23" s="9">
        <v>50</v>
      </c>
      <c r="I23" s="12">
        <f>+H23*G23</f>
        <v>3150</v>
      </c>
      <c r="J23" s="12">
        <v>7765</v>
      </c>
      <c r="K23" s="2">
        <f>+J23+I23+F23</f>
        <v>40840</v>
      </c>
    </row>
    <row r="24" spans="2:12" x14ac:dyDescent="0.25">
      <c r="B24" s="33" t="s">
        <v>27</v>
      </c>
      <c r="C24" s="10">
        <v>5</v>
      </c>
      <c r="D24" s="10"/>
      <c r="E24" s="10">
        <v>350</v>
      </c>
      <c r="F24" s="13">
        <f>+E24*C24</f>
        <v>1750</v>
      </c>
      <c r="G24" s="10">
        <v>5</v>
      </c>
      <c r="H24" s="10">
        <v>50</v>
      </c>
      <c r="I24" s="14">
        <f>+H24*G24</f>
        <v>250</v>
      </c>
      <c r="J24" s="31"/>
      <c r="K24" s="3">
        <f>+I24+F24</f>
        <v>2000</v>
      </c>
    </row>
    <row r="25" spans="2:12" ht="15.75" thickBot="1" x14ac:dyDescent="0.3">
      <c r="B25" s="20" t="s">
        <v>11</v>
      </c>
      <c r="C25" s="11"/>
      <c r="D25" s="11"/>
      <c r="E25" s="11"/>
      <c r="F25" s="25">
        <f>SUM(F23:F24)</f>
        <v>31675</v>
      </c>
      <c r="G25" s="11"/>
      <c r="H25" s="11"/>
      <c r="I25" s="25">
        <f>SUM(I23:I24)</f>
        <v>3400</v>
      </c>
      <c r="J25" s="25">
        <f>SUM(J23:J24)</f>
        <v>7765</v>
      </c>
      <c r="K25" s="23">
        <f>SUM(K23:K24)</f>
        <v>42840</v>
      </c>
      <c r="L25" s="19"/>
    </row>
    <row r="26" spans="2:12" x14ac:dyDescent="0.25">
      <c r="B26" s="27" t="s">
        <v>5</v>
      </c>
      <c r="C26" s="9"/>
      <c r="D26" s="9">
        <v>63</v>
      </c>
      <c r="E26" s="9">
        <v>475</v>
      </c>
      <c r="F26" s="13">
        <f>+E26*D26</f>
        <v>29925</v>
      </c>
      <c r="G26" s="9">
        <v>63</v>
      </c>
      <c r="H26" s="9">
        <v>50</v>
      </c>
      <c r="I26" s="12">
        <f>+H26*G26</f>
        <v>3150</v>
      </c>
      <c r="J26" s="12">
        <v>7765</v>
      </c>
      <c r="K26" s="2">
        <f>+J26+I26+F26</f>
        <v>40840</v>
      </c>
      <c r="L26" s="19"/>
    </row>
    <row r="27" spans="2:12" x14ac:dyDescent="0.25">
      <c r="B27" s="28" t="s">
        <v>29</v>
      </c>
      <c r="C27" s="10">
        <v>5</v>
      </c>
      <c r="D27" s="10"/>
      <c r="E27" s="10">
        <v>350</v>
      </c>
      <c r="F27" s="13">
        <f>+E27*C27</f>
        <v>1750</v>
      </c>
      <c r="G27" s="10">
        <v>5</v>
      </c>
      <c r="H27" s="10">
        <v>50</v>
      </c>
      <c r="I27" s="13">
        <f>+H27*G27</f>
        <v>250</v>
      </c>
      <c r="J27" s="31"/>
      <c r="K27" s="3">
        <f>+I27+F27</f>
        <v>2000</v>
      </c>
    </row>
    <row r="28" spans="2:12" ht="15.75" thickBot="1" x14ac:dyDescent="0.3">
      <c r="B28" s="20" t="s">
        <v>11</v>
      </c>
      <c r="C28" s="11"/>
      <c r="D28" s="11"/>
      <c r="E28" s="29"/>
      <c r="F28" s="25">
        <f>SUM(F26:F27)</f>
        <v>31675</v>
      </c>
      <c r="G28" s="11"/>
      <c r="H28" s="11"/>
      <c r="I28" s="25">
        <f>SUM(I26:I27)</f>
        <v>3400</v>
      </c>
      <c r="J28" s="25">
        <f>SUM(J26:J27)</f>
        <v>7765</v>
      </c>
      <c r="K28" s="23">
        <f>SUM(K26:K27)</f>
        <v>42840</v>
      </c>
      <c r="L28" s="19"/>
    </row>
    <row r="29" spans="2:12" ht="30" x14ac:dyDescent="0.25">
      <c r="B29" s="41" t="s">
        <v>28</v>
      </c>
      <c r="C29" s="9" t="s">
        <v>30</v>
      </c>
      <c r="D29" s="9"/>
      <c r="E29" s="44" t="s">
        <v>31</v>
      </c>
      <c r="F29" s="47">
        <v>860</v>
      </c>
      <c r="G29" s="44">
        <v>1</v>
      </c>
      <c r="H29" s="44">
        <v>70</v>
      </c>
      <c r="I29" s="47">
        <v>70</v>
      </c>
      <c r="J29" s="44"/>
      <c r="K29" s="48">
        <v>930</v>
      </c>
      <c r="L29" s="19"/>
    </row>
    <row r="30" spans="2:12" ht="30" x14ac:dyDescent="0.25">
      <c r="B30" s="42" t="s">
        <v>32</v>
      </c>
      <c r="C30" s="10"/>
      <c r="D30" s="43" t="s">
        <v>35</v>
      </c>
      <c r="E30" s="43" t="s">
        <v>34</v>
      </c>
      <c r="F30" s="49">
        <v>34200</v>
      </c>
      <c r="G30" s="43">
        <v>72</v>
      </c>
      <c r="H30" s="43">
        <v>107</v>
      </c>
      <c r="I30" s="49">
        <v>7704</v>
      </c>
      <c r="J30" s="49">
        <v>20273</v>
      </c>
      <c r="K30" s="50">
        <v>62177</v>
      </c>
      <c r="L30" s="19"/>
    </row>
    <row r="31" spans="2:12" ht="15.75" thickBot="1" x14ac:dyDescent="0.3">
      <c r="B31" s="20" t="s">
        <v>11</v>
      </c>
      <c r="C31" s="11"/>
      <c r="D31" s="11"/>
      <c r="E31" s="11"/>
      <c r="F31" s="46">
        <f>SUM(F29:F30)</f>
        <v>35060</v>
      </c>
      <c r="G31" s="45"/>
      <c r="H31" s="45"/>
      <c r="I31" s="46">
        <f>SUM(I29:I30)</f>
        <v>7774</v>
      </c>
      <c r="J31" s="46">
        <f>SUM(J30)</f>
        <v>20273</v>
      </c>
      <c r="K31" s="51">
        <f>SUM(K29:K30)</f>
        <v>63107</v>
      </c>
    </row>
    <row r="32" spans="2:12" x14ac:dyDescent="0.25">
      <c r="L32" s="19"/>
    </row>
    <row r="33" spans="2:3" x14ac:dyDescent="0.25">
      <c r="B33" s="53" t="s">
        <v>37</v>
      </c>
      <c r="C33" s="54">
        <f>F8+F11+F17+F21+F25+F28+F31</f>
        <v>206006</v>
      </c>
    </row>
    <row r="34" spans="2:3" x14ac:dyDescent="0.25">
      <c r="B34" s="53" t="s">
        <v>36</v>
      </c>
      <c r="C34" s="54">
        <f>I8+I11+I17+I21+I25+I28+I31</f>
        <v>41684</v>
      </c>
    </row>
    <row r="35" spans="2:3" x14ac:dyDescent="0.25">
      <c r="B35" s="53" t="s">
        <v>38</v>
      </c>
      <c r="C35" s="54">
        <f>SUM(J8+J11+J17+J21+J25+J28+J31)</f>
        <v>82023</v>
      </c>
    </row>
    <row r="36" spans="2:3" x14ac:dyDescent="0.25">
      <c r="B36" s="53" t="s">
        <v>39</v>
      </c>
      <c r="C36" s="54">
        <f>SUM(C33:C35)</f>
        <v>329713</v>
      </c>
    </row>
  </sheetData>
  <printOptions gridLines="1"/>
  <pageMargins left="0.45" right="0.2" top="0.5" bottom="0.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67DFA58B00E43AA19E8BCED7D9F8F" ma:contentTypeVersion="14" ma:contentTypeDescription="Create a new document." ma:contentTypeScope="" ma:versionID="c638c09549ab6433750895841c3cc3af">
  <xsd:schema xmlns:xsd="http://www.w3.org/2001/XMLSchema" xmlns:xs="http://www.w3.org/2001/XMLSchema" xmlns:p="http://schemas.microsoft.com/office/2006/metadata/properties" xmlns:ns3="180bca4b-29ce-47f8-97f5-e44ba0201295" xmlns:ns4="edc754f4-34e0-47fc-b8c4-35216de37bee" targetNamespace="http://schemas.microsoft.com/office/2006/metadata/properties" ma:root="true" ma:fieldsID="4b4ad121693e714a68252eac1e248e49" ns3:_="" ns4:_="">
    <xsd:import namespace="180bca4b-29ce-47f8-97f5-e44ba0201295"/>
    <xsd:import namespace="edc754f4-34e0-47fc-b8c4-35216de37b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bca4b-29ce-47f8-97f5-e44ba02012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754f4-34e0-47fc-b8c4-35216de37be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8805E1-5715-4AB5-9965-8DEE19F8D2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73ECA7-8615-4BBE-A9A0-5F5A06E87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bca4b-29ce-47f8-97f5-e44ba0201295"/>
    <ds:schemaRef ds:uri="edc754f4-34e0-47fc-b8c4-35216de37b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8DAB2-D9A9-4242-A1CA-CBEE01364B5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80bca4b-29ce-47f8-97f5-e44ba0201295"/>
    <ds:schemaRef ds:uri="edc754f4-34e0-47fc-b8c4-35216de37bee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William Paterson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Pettit, Karl</dc:creator>
  <cp:lastModifiedBy>Sondey, Stephen</cp:lastModifiedBy>
  <cp:lastPrinted>2026-01-21T20:11:06Z</cp:lastPrinted>
  <dcterms:created xsi:type="dcterms:W3CDTF">2023-02-09T19:52:40Z</dcterms:created>
  <dcterms:modified xsi:type="dcterms:W3CDTF">2026-01-21T20:11:10Z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0x010100CDB67DFA58B00E43AA19E8BCED7D9F8F</vt:lpwstr>
  </property>
</Properties>
</file>